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APH\Scope of Work Info\P&amp;L Statements\"/>
    </mc:Choice>
  </mc:AlternateContent>
  <xr:revisionPtr revIDLastSave="0" documentId="13_ncr:1_{2C68F2AA-12EC-41D2-B8B6-41C1CE835539}" xr6:coauthVersionLast="33" xr6:coauthVersionMax="33" xr10:uidLastSave="{00000000-0000-0000-0000-000000000000}"/>
  <bookViews>
    <workbookView xWindow="0" yWindow="0" windowWidth="28800" windowHeight="12225" xr2:uid="{7DEEC4CD-706F-46DA-B394-12557F128553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G40" i="1" l="1"/>
  <c r="E19" i="1" l="1"/>
  <c r="E26" i="1"/>
  <c r="F27" i="1" l="1"/>
  <c r="G23" i="1"/>
  <c r="F13" i="1"/>
  <c r="G12" i="1"/>
  <c r="M9" i="1"/>
  <c r="K6" i="1"/>
  <c r="F33" i="1" l="1"/>
  <c r="F39" i="1" s="1"/>
  <c r="K7" i="1" s="1"/>
  <c r="M4" i="1" s="1"/>
  <c r="F40" i="1" s="1"/>
  <c r="G33" i="1" l="1"/>
  <c r="G39" i="1" s="1"/>
</calcChain>
</file>

<file path=xl/sharedStrings.xml><?xml version="1.0" encoding="utf-8"?>
<sst xmlns="http://schemas.openxmlformats.org/spreadsheetml/2006/main" count="46" uniqueCount="46">
  <si>
    <t>Property Profit and Loss</t>
  </si>
  <si>
    <t>Property address:</t>
  </si>
  <si>
    <t>Purchase Date:</t>
  </si>
  <si>
    <t>Cash Outflow (Investment)</t>
  </si>
  <si>
    <t>Return on Investment</t>
  </si>
  <si>
    <t>Purchase of Property</t>
  </si>
  <si>
    <t>Est Expenses at Purchase</t>
  </si>
  <si>
    <t>Principal</t>
  </si>
  <si>
    <t>Taxes</t>
  </si>
  <si>
    <t>Gain</t>
  </si>
  <si>
    <t>Closing Fees</t>
  </si>
  <si>
    <t>CIS</t>
  </si>
  <si>
    <t>Number of Days Owned:</t>
  </si>
  <si>
    <t>Odd Days Interest</t>
  </si>
  <si>
    <t>Title and Recording Fees</t>
  </si>
  <si>
    <t>Gross Cost Basis</t>
  </si>
  <si>
    <t>Fix up and Repair</t>
  </si>
  <si>
    <t>Form Instructions:</t>
  </si>
  <si>
    <t>Property Tax (Less Purchase Cost)</t>
  </si>
  <si>
    <t>1.  Enter property address</t>
  </si>
  <si>
    <t>Travel Expense</t>
  </si>
  <si>
    <t>2.  Enter purchase date (format example 4/13/2018)</t>
  </si>
  <si>
    <t>Property Utilities</t>
  </si>
  <si>
    <t>3.  Enter purchase price of property (cell E5)</t>
  </si>
  <si>
    <t>Property Insurance (Less Purchase Cost)</t>
  </si>
  <si>
    <t>4.  Enter all costs from purchase of property (cells E7 - E12)</t>
  </si>
  <si>
    <t xml:space="preserve">Wages and Salaries </t>
  </si>
  <si>
    <t>5.  Enter all costs incurred during ownership, including rehab costs (cells E17 - E26)</t>
  </si>
  <si>
    <t>Interest Expense (Less Odd Days Interest)</t>
  </si>
  <si>
    <t>6.  Enter estimated holding costs (cell F29)</t>
  </si>
  <si>
    <t>Repair Costs</t>
  </si>
  <si>
    <t>7.  Enter selling costs (cell F31)…buyer's agent and seller's agent commissions, credit for closing fees, excise taxes, etc.</t>
  </si>
  <si>
    <t>Permits and Inspection</t>
  </si>
  <si>
    <t>8.  Enter target sales price (cell F35)</t>
  </si>
  <si>
    <t>9.  Enter estimated closing date (cell F38)</t>
  </si>
  <si>
    <t>Total Fix up and Repair</t>
  </si>
  <si>
    <t>Estimated Holding Costs</t>
  </si>
  <si>
    <t>Est Selling Costs (11% of target selling price)</t>
  </si>
  <si>
    <t>Est Total Investment</t>
  </si>
  <si>
    <t>Target Sale Price</t>
  </si>
  <si>
    <t>Estimated Closing Date</t>
  </si>
  <si>
    <t>Estimated Profit</t>
  </si>
  <si>
    <t>Legal Fees</t>
  </si>
  <si>
    <t>Contractor Fees</t>
  </si>
  <si>
    <t>Rent Revenue</t>
  </si>
  <si>
    <t>Estimated Annualized ROI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</si>
</sst>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Protection="1"/>
    <xf numFmtId="0" fontId="0" fillId="0" borderId="0" xfId="0" applyProtection="1"/>
    <xf numFmtId="43" fontId="4" fillId="0" borderId="0" xfId="1" applyFont="1" applyProtection="1"/>
    <xf numFmtId="43" fontId="4" fillId="2" borderId="0" xfId="1" applyFont="1" applyFill="1" applyProtection="1"/>
    <xf numFmtId="14" fontId="0" fillId="0" borderId="0" xfId="0" applyNumberFormat="1" applyProtection="1"/>
    <xf numFmtId="43" fontId="4" fillId="2" borderId="0" xfId="1" applyFont="1" applyFill="1" applyBorder="1" applyProtection="1"/>
    <xf numFmtId="43" fontId="0" fillId="0" borderId="0" xfId="0" applyNumberFormat="1" applyProtection="1"/>
    <xf numFmtId="9" fontId="0" fillId="0" borderId="0" xfId="3" applyFont="1" applyProtection="1"/>
    <xf numFmtId="44" fontId="7" fillId="2" borderId="0" xfId="2" applyFont="1" applyFill="1" applyBorder="1" applyProtection="1"/>
    <xf numFmtId="44" fontId="8" fillId="2" borderId="0" xfId="2" applyFont="1" applyFill="1" applyProtection="1"/>
    <xf numFmtId="0" fontId="9" fillId="0" borderId="0" xfId="0" applyFont="1" applyProtection="1"/>
    <xf numFmtId="0" fontId="5" fillId="0" borderId="0" xfId="0" applyFont="1" applyProtection="1"/>
    <xf numFmtId="43" fontId="8" fillId="0" borderId="0" xfId="1" applyFont="1" applyProtection="1"/>
    <xf numFmtId="44" fontId="8" fillId="0" borderId="2" xfId="2" applyFont="1" applyBorder="1" applyProtection="1"/>
    <xf numFmtId="44" fontId="8" fillId="0" borderId="0" xfId="2" applyFont="1" applyBorder="1" applyProtection="1"/>
    <xf numFmtId="14" fontId="8" fillId="0" borderId="0" xfId="1" applyNumberFormat="1" applyFont="1" applyProtection="1"/>
    <xf numFmtId="0" fontId="9" fillId="0" borderId="0" xfId="0" applyFont="1" applyFill="1" applyProtection="1"/>
    <xf numFmtId="43" fontId="10" fillId="0" borderId="0" xfId="1" applyFont="1" applyFill="1" applyProtection="1"/>
    <xf numFmtId="44" fontId="10" fillId="0" borderId="0" xfId="2" applyFont="1" applyBorder="1" applyProtection="1"/>
    <xf numFmtId="14" fontId="4" fillId="0" borderId="0" xfId="1" applyNumberFormat="1" applyFont="1" applyProtection="1"/>
    <xf numFmtId="43" fontId="4" fillId="0" borderId="0" xfId="1" applyFont="1" applyBorder="1" applyProtection="1"/>
    <xf numFmtId="44" fontId="8" fillId="0" borderId="0" xfId="2" applyFont="1" applyBorder="1" applyProtection="1">
      <protection locked="0"/>
    </xf>
    <xf numFmtId="43" fontId="8" fillId="0" borderId="0" xfId="1" applyFont="1" applyBorder="1" applyProtection="1"/>
    <xf numFmtId="14" fontId="4" fillId="0" borderId="0" xfId="1" applyNumberFormat="1" applyFont="1" applyBorder="1" applyProtection="1">
      <protection locked="0"/>
    </xf>
    <xf numFmtId="44" fontId="10" fillId="0" borderId="0" xfId="2" applyFont="1" applyFill="1" applyBorder="1" applyProtection="1"/>
    <xf numFmtId="0" fontId="5" fillId="3" borderId="0" xfId="0" applyFont="1" applyFill="1" applyProtection="1"/>
    <xf numFmtId="0" fontId="0" fillId="3" borderId="0" xfId="0" applyFill="1" applyProtection="1"/>
    <xf numFmtId="43" fontId="4" fillId="3" borderId="0" xfId="1" applyFont="1" applyFill="1" applyProtection="1"/>
    <xf numFmtId="0" fontId="2" fillId="3" borderId="0" xfId="0" applyFont="1" applyFill="1" applyProtection="1"/>
    <xf numFmtId="44" fontId="4" fillId="3" borderId="0" xfId="2" applyFont="1" applyFill="1" applyBorder="1" applyProtection="1">
      <protection locked="0"/>
    </xf>
    <xf numFmtId="43" fontId="4" fillId="3" borderId="0" xfId="1" applyFont="1" applyFill="1" applyBorder="1" applyProtection="1"/>
    <xf numFmtId="0" fontId="0" fillId="3" borderId="0" xfId="0" applyFill="1" applyAlignment="1" applyProtection="1">
      <alignment horizontal="left" indent="1"/>
    </xf>
    <xf numFmtId="43" fontId="4" fillId="3" borderId="0" xfId="1" applyFont="1" applyFill="1" applyProtection="1">
      <protection locked="0"/>
    </xf>
    <xf numFmtId="43" fontId="4" fillId="3" borderId="2" xfId="1" applyFont="1" applyFill="1" applyBorder="1" applyProtection="1">
      <protection locked="0"/>
    </xf>
    <xf numFmtId="0" fontId="2" fillId="3" borderId="0" xfId="0" applyFont="1" applyFill="1" applyAlignment="1" applyProtection="1">
      <alignment horizontal="left"/>
    </xf>
    <xf numFmtId="43" fontId="7" fillId="3" borderId="0" xfId="1" applyFont="1" applyFill="1" applyProtection="1"/>
    <xf numFmtId="44" fontId="7" fillId="3" borderId="0" xfId="2" applyFont="1" applyFill="1" applyProtection="1"/>
    <xf numFmtId="0" fontId="0" fillId="3" borderId="0" xfId="0" applyFill="1" applyAlignment="1" applyProtection="1">
      <alignment horizontal="left"/>
    </xf>
    <xf numFmtId="44" fontId="7" fillId="3" borderId="0" xfId="2" applyFont="1" applyFill="1" applyProtection="1">
      <protection locked="0"/>
    </xf>
    <xf numFmtId="44" fontId="7" fillId="3" borderId="0" xfId="2" applyFont="1" applyFill="1" applyBorder="1" applyProtection="1">
      <protection locked="0"/>
    </xf>
    <xf numFmtId="44" fontId="7" fillId="3" borderId="0" xfId="2" applyFont="1" applyFill="1" applyBorder="1" applyProtection="1"/>
    <xf numFmtId="0" fontId="5" fillId="3" borderId="0" xfId="0" applyFont="1" applyFill="1" applyAlignment="1" applyProtection="1">
      <alignment horizontal="left"/>
    </xf>
    <xf numFmtId="43" fontId="8" fillId="3" borderId="0" xfId="1" applyFont="1" applyFill="1" applyProtection="1"/>
    <xf numFmtId="0" fontId="6" fillId="3" borderId="0" xfId="0" applyFont="1" applyFill="1" applyProtection="1"/>
    <xf numFmtId="10" fontId="5" fillId="3" borderId="1" xfId="3" applyNumberFormat="1" applyFont="1" applyFill="1" applyBorder="1" applyProtection="1"/>
    <xf numFmtId="44" fontId="0" fillId="3" borderId="0" xfId="0" applyNumberFormat="1" applyFill="1" applyProtection="1"/>
    <xf numFmtId="1" fontId="0" fillId="3" borderId="0" xfId="0" applyNumberFormat="1" applyFill="1" applyProtection="1"/>
    <xf numFmtId="10" fontId="10" fillId="0" borderId="0" xfId="3" applyNumberFormat="1" applyFont="1" applyFill="1" applyBorder="1" applyProtection="1"/>
    <xf numFmtId="0" fontId="0" fillId="0" borderId="0" xfId="0" applyBorder="1" applyAlignment="1" applyProtection="1">
      <alignment horizontal="left"/>
      <protection locked="0"/>
    </xf>
    <xf numFmtId="14" fontId="0" fillId="0" borderId="0" xfId="0" applyNumberFormat="1" applyBorder="1" applyAlignment="1" applyProtection="1">
      <alignment horizontal="center"/>
      <protection locked="0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60405-D545-47F9-AD2A-5A2ABEFA11A5}">
  <dimension ref="A1:M41"/>
  <sheetViews>
    <sheetView tabSelected="1" topLeftCell="A6" workbookViewId="0">
      <selection activeCell="F32" sqref="F32"/>
    </sheetView>
  </sheetViews>
  <sheetFormatPr defaultRowHeight="15" x14ac:dyDescent="0.25"/>
  <cols>
    <col min="1" max="1" width="3.28515625" style="2" customWidth="1"/>
    <col min="2" max="2" width="30.7109375" style="2" customWidth="1"/>
    <col min="3" max="3" width="9.7109375" style="2" bestFit="1" customWidth="1"/>
    <col min="4" max="4" width="12.5703125" style="2" bestFit="1" customWidth="1"/>
    <col min="5" max="5" width="12.5703125" style="3" customWidth="1"/>
    <col min="6" max="6" width="17.5703125" style="3" bestFit="1" customWidth="1"/>
    <col min="7" max="7" width="18.42578125" style="3" hidden="1" customWidth="1"/>
    <col min="8" max="8" width="10.5703125" style="2" bestFit="1" customWidth="1"/>
    <col min="9" max="9" width="9.7109375" style="2" bestFit="1" customWidth="1"/>
    <col min="10" max="10" width="9.140625" style="2"/>
    <col min="11" max="11" width="12.5703125" style="2" bestFit="1" customWidth="1"/>
    <col min="12" max="12" width="9.140625" style="2"/>
    <col min="13" max="13" width="11.85546875" style="2" customWidth="1"/>
    <col min="14" max="16384" width="9.140625" style="2"/>
  </cols>
  <sheetData>
    <row r="1" spans="1:13" ht="23.25" x14ac:dyDescent="0.35">
      <c r="A1" s="1" t="s">
        <v>0</v>
      </c>
    </row>
    <row r="2" spans="1:13" x14ac:dyDescent="0.25">
      <c r="A2" s="2" t="s">
        <v>1</v>
      </c>
      <c r="C2" s="49"/>
      <c r="D2" s="49"/>
      <c r="E2" s="49"/>
      <c r="F2" s="49"/>
    </row>
    <row r="3" spans="1:13" ht="15.75" thickBot="1" x14ac:dyDescent="0.3">
      <c r="A3" s="2" t="s">
        <v>2</v>
      </c>
      <c r="C3" s="50">
        <v>42657</v>
      </c>
      <c r="D3" s="50"/>
      <c r="E3" s="21"/>
      <c r="F3" s="21"/>
    </row>
    <row r="4" spans="1:13" ht="19.5" thickBot="1" x14ac:dyDescent="0.35">
      <c r="A4" s="26" t="s">
        <v>3</v>
      </c>
      <c r="B4" s="27"/>
      <c r="C4" s="27"/>
      <c r="D4" s="27"/>
      <c r="E4" s="28"/>
      <c r="F4" s="28"/>
      <c r="G4" s="4"/>
      <c r="J4" s="44" t="s">
        <v>4</v>
      </c>
      <c r="K4" s="27"/>
      <c r="L4" s="27"/>
      <c r="M4" s="45">
        <f>(((K6+K7)/K6)^(365/M9))-1</f>
        <v>4.6572765615908729E-2</v>
      </c>
    </row>
    <row r="5" spans="1:13" x14ac:dyDescent="0.25">
      <c r="A5" s="27"/>
      <c r="B5" s="29" t="s">
        <v>5</v>
      </c>
      <c r="C5" s="29"/>
      <c r="D5" s="28"/>
      <c r="E5" s="30">
        <v>54500</v>
      </c>
      <c r="F5" s="28"/>
      <c r="G5" s="4"/>
      <c r="I5" s="5"/>
      <c r="J5" s="27"/>
      <c r="K5" s="27"/>
      <c r="L5" s="27"/>
      <c r="M5" s="27"/>
    </row>
    <row r="6" spans="1:13" x14ac:dyDescent="0.25">
      <c r="A6" s="27"/>
      <c r="B6" s="29" t="s">
        <v>6</v>
      </c>
      <c r="C6" s="29"/>
      <c r="D6" s="28"/>
      <c r="E6" s="31"/>
      <c r="F6" s="28"/>
      <c r="G6" s="4"/>
      <c r="J6" s="27" t="s">
        <v>7</v>
      </c>
      <c r="K6" s="46">
        <f>SUM(E5:E12,E17:E26)</f>
        <v>98619.14</v>
      </c>
      <c r="L6" s="27"/>
      <c r="M6" s="27"/>
    </row>
    <row r="7" spans="1:13" x14ac:dyDescent="0.25">
      <c r="A7" s="27"/>
      <c r="B7" s="32" t="s">
        <v>8</v>
      </c>
      <c r="C7" s="32"/>
      <c r="D7" s="31"/>
      <c r="E7" s="33"/>
      <c r="F7" s="28"/>
      <c r="G7" s="4"/>
      <c r="J7" s="27" t="s">
        <v>9</v>
      </c>
      <c r="K7" s="46">
        <f>F39</f>
        <v>8180.8600000000006</v>
      </c>
      <c r="L7" s="27"/>
      <c r="M7" s="27"/>
    </row>
    <row r="8" spans="1:13" x14ac:dyDescent="0.25">
      <c r="A8" s="27"/>
      <c r="B8" s="32" t="s">
        <v>10</v>
      </c>
      <c r="C8" s="32"/>
      <c r="D8" s="31"/>
      <c r="E8" s="33">
        <v>84</v>
      </c>
      <c r="F8" s="28"/>
      <c r="G8" s="4"/>
      <c r="J8" s="27"/>
      <c r="K8" s="27"/>
      <c r="L8" s="27"/>
      <c r="M8" s="27"/>
    </row>
    <row r="9" spans="1:13" x14ac:dyDescent="0.25">
      <c r="A9" s="27"/>
      <c r="B9" s="32" t="s">
        <v>11</v>
      </c>
      <c r="C9" s="32"/>
      <c r="D9" s="31"/>
      <c r="E9" s="33"/>
      <c r="F9" s="28"/>
      <c r="G9" s="4"/>
      <c r="J9" s="27" t="s">
        <v>12</v>
      </c>
      <c r="K9" s="27"/>
      <c r="L9" s="27"/>
      <c r="M9" s="47">
        <f>F38-C3</f>
        <v>639</v>
      </c>
    </row>
    <row r="10" spans="1:13" x14ac:dyDescent="0.25">
      <c r="A10" s="27"/>
      <c r="B10" s="32" t="s">
        <v>13</v>
      </c>
      <c r="C10" s="32"/>
      <c r="D10" s="31"/>
      <c r="E10" s="33"/>
      <c r="F10" s="28"/>
      <c r="G10" s="4"/>
    </row>
    <row r="11" spans="1:13" x14ac:dyDescent="0.25">
      <c r="A11" s="27"/>
      <c r="B11" s="32" t="s">
        <v>14</v>
      </c>
      <c r="C11" s="32"/>
      <c r="D11" s="31"/>
      <c r="E11" s="33"/>
      <c r="F11" s="28"/>
      <c r="G11" s="4"/>
    </row>
    <row r="12" spans="1:13" x14ac:dyDescent="0.25">
      <c r="A12" s="27"/>
      <c r="B12" s="32" t="s">
        <v>44</v>
      </c>
      <c r="C12" s="32"/>
      <c r="D12" s="28"/>
      <c r="E12" s="34">
        <v>-4198.57</v>
      </c>
      <c r="F12" s="28"/>
      <c r="G12" s="6">
        <f>E12/E5</f>
        <v>-7.7037981651376139E-2</v>
      </c>
      <c r="H12" s="7"/>
      <c r="I12" s="8"/>
    </row>
    <row r="13" spans="1:13" x14ac:dyDescent="0.25">
      <c r="A13" s="27"/>
      <c r="B13" s="35" t="s">
        <v>15</v>
      </c>
      <c r="C13" s="35"/>
      <c r="D13" s="35"/>
      <c r="E13" s="36"/>
      <c r="F13" s="37">
        <f>SUM(E5:E12)</f>
        <v>50385.43</v>
      </c>
      <c r="G13" s="6"/>
    </row>
    <row r="14" spans="1:13" x14ac:dyDescent="0.25">
      <c r="A14" s="27"/>
      <c r="B14" s="35"/>
      <c r="C14" s="35"/>
      <c r="D14" s="35"/>
      <c r="E14" s="36"/>
      <c r="F14" s="37"/>
      <c r="G14" s="6"/>
    </row>
    <row r="15" spans="1:13" x14ac:dyDescent="0.25">
      <c r="A15" s="27"/>
      <c r="B15" s="38"/>
      <c r="C15" s="38"/>
      <c r="D15" s="38"/>
      <c r="E15" s="28"/>
      <c r="F15" s="28"/>
      <c r="G15" s="6"/>
    </row>
    <row r="16" spans="1:13" x14ac:dyDescent="0.25">
      <c r="A16" s="27"/>
      <c r="B16" s="29" t="s">
        <v>16</v>
      </c>
      <c r="C16" s="29"/>
      <c r="D16" s="29"/>
      <c r="E16" s="28"/>
      <c r="F16" s="28"/>
      <c r="G16" s="6"/>
      <c r="J16" s="2" t="s">
        <v>17</v>
      </c>
    </row>
    <row r="17" spans="1:11" x14ac:dyDescent="0.25">
      <c r="A17" s="27"/>
      <c r="B17" s="32" t="s">
        <v>18</v>
      </c>
      <c r="C17" s="32"/>
      <c r="D17" s="32"/>
      <c r="E17" s="33">
        <v>1363.88</v>
      </c>
      <c r="F17" s="28"/>
      <c r="G17" s="6"/>
      <c r="K17" s="2" t="s">
        <v>19</v>
      </c>
    </row>
    <row r="18" spans="1:11" x14ac:dyDescent="0.25">
      <c r="A18" s="27"/>
      <c r="B18" s="32" t="s">
        <v>20</v>
      </c>
      <c r="C18" s="32"/>
      <c r="D18" s="32"/>
      <c r="E18" s="33"/>
      <c r="F18" s="28"/>
      <c r="G18" s="6"/>
      <c r="K18" s="2" t="s">
        <v>21</v>
      </c>
    </row>
    <row r="19" spans="1:11" x14ac:dyDescent="0.25">
      <c r="A19" s="27"/>
      <c r="B19" s="32" t="s">
        <v>22</v>
      </c>
      <c r="C19" s="32"/>
      <c r="D19" s="32"/>
      <c r="E19" s="33">
        <f>930.19+889.9</f>
        <v>1820.0900000000001</v>
      </c>
      <c r="F19" s="28"/>
      <c r="G19" s="6"/>
      <c r="K19" s="2" t="s">
        <v>23</v>
      </c>
    </row>
    <row r="20" spans="1:11" x14ac:dyDescent="0.25">
      <c r="A20" s="27"/>
      <c r="B20" s="32" t="s">
        <v>24</v>
      </c>
      <c r="C20" s="32"/>
      <c r="D20" s="32"/>
      <c r="E20" s="33">
        <v>453.75</v>
      </c>
      <c r="F20" s="28"/>
      <c r="G20" s="6"/>
      <c r="K20" s="2" t="s">
        <v>25</v>
      </c>
    </row>
    <row r="21" spans="1:11" x14ac:dyDescent="0.25">
      <c r="A21" s="27"/>
      <c r="B21" s="32" t="s">
        <v>26</v>
      </c>
      <c r="C21" s="32"/>
      <c r="D21" s="32"/>
      <c r="E21" s="33"/>
      <c r="F21" s="28"/>
      <c r="G21" s="6"/>
      <c r="K21" s="2" t="s">
        <v>27</v>
      </c>
    </row>
    <row r="22" spans="1:11" x14ac:dyDescent="0.25">
      <c r="A22" s="27"/>
      <c r="B22" s="32" t="s">
        <v>28</v>
      </c>
      <c r="C22" s="32"/>
      <c r="D22" s="32"/>
      <c r="E22" s="33"/>
      <c r="F22" s="28"/>
      <c r="G22" s="6"/>
      <c r="K22" s="2" t="s">
        <v>29</v>
      </c>
    </row>
    <row r="23" spans="1:11" x14ac:dyDescent="0.25">
      <c r="A23" s="27"/>
      <c r="B23" s="32" t="s">
        <v>30</v>
      </c>
      <c r="C23" s="32"/>
      <c r="D23" s="32"/>
      <c r="E23" s="33">
        <v>24839.58</v>
      </c>
      <c r="F23" s="28"/>
      <c r="G23" s="6" t="e">
        <f>E23=#REF!</f>
        <v>#REF!</v>
      </c>
      <c r="K23" s="2" t="s">
        <v>31</v>
      </c>
    </row>
    <row r="24" spans="1:11" x14ac:dyDescent="0.25">
      <c r="A24" s="27"/>
      <c r="B24" s="32" t="s">
        <v>32</v>
      </c>
      <c r="C24" s="32"/>
      <c r="D24" s="32"/>
      <c r="E24" s="33"/>
      <c r="F24" s="28"/>
      <c r="G24" s="6"/>
      <c r="K24" s="2" t="s">
        <v>33</v>
      </c>
    </row>
    <row r="25" spans="1:11" x14ac:dyDescent="0.25">
      <c r="A25" s="27"/>
      <c r="B25" s="32" t="s">
        <v>43</v>
      </c>
      <c r="C25" s="32"/>
      <c r="D25" s="32"/>
      <c r="E25" s="33">
        <v>4934.99</v>
      </c>
      <c r="F25" s="28"/>
      <c r="G25" s="6"/>
      <c r="K25" s="2" t="s">
        <v>34</v>
      </c>
    </row>
    <row r="26" spans="1:11" x14ac:dyDescent="0.25">
      <c r="A26" s="27"/>
      <c r="B26" s="32" t="s">
        <v>42</v>
      </c>
      <c r="C26" s="32"/>
      <c r="D26" s="32"/>
      <c r="E26" s="34">
        <f>192.92+14628.5</f>
        <v>14821.42</v>
      </c>
      <c r="F26" s="28"/>
      <c r="G26" s="6"/>
    </row>
    <row r="27" spans="1:11" x14ac:dyDescent="0.25">
      <c r="A27" s="27"/>
      <c r="B27" s="35" t="s">
        <v>35</v>
      </c>
      <c r="C27" s="35"/>
      <c r="D27" s="35"/>
      <c r="E27" s="36"/>
      <c r="F27" s="37">
        <f>SUM(E17:E26)</f>
        <v>48233.71</v>
      </c>
      <c r="G27" s="9"/>
    </row>
    <row r="28" spans="1:11" x14ac:dyDescent="0.25">
      <c r="A28" s="27"/>
      <c r="B28" s="35"/>
      <c r="C28" s="35"/>
      <c r="D28" s="35"/>
      <c r="E28" s="36"/>
      <c r="F28" s="36"/>
      <c r="G28" s="9"/>
    </row>
    <row r="29" spans="1:11" x14ac:dyDescent="0.25">
      <c r="A29" s="27"/>
      <c r="B29" s="29" t="s">
        <v>36</v>
      </c>
      <c r="C29" s="35"/>
      <c r="D29" s="35"/>
      <c r="E29" s="36"/>
      <c r="F29" s="39">
        <v>0</v>
      </c>
      <c r="G29" s="9"/>
    </row>
    <row r="30" spans="1:11" x14ac:dyDescent="0.25">
      <c r="A30" s="27"/>
      <c r="B30" s="38"/>
      <c r="C30" s="38"/>
      <c r="D30" s="38"/>
      <c r="E30" s="28"/>
      <c r="F30" s="28"/>
      <c r="G30" s="6"/>
    </row>
    <row r="31" spans="1:11" x14ac:dyDescent="0.25">
      <c r="A31" s="27"/>
      <c r="B31" s="35" t="s">
        <v>37</v>
      </c>
      <c r="C31" s="35"/>
      <c r="D31" s="35"/>
      <c r="E31" s="36"/>
      <c r="F31" s="40">
        <f>0.11*F35</f>
        <v>13200</v>
      </c>
      <c r="G31" s="4"/>
      <c r="H31" s="8"/>
    </row>
    <row r="32" spans="1:11" x14ac:dyDescent="0.25">
      <c r="A32" s="27"/>
      <c r="B32" s="35"/>
      <c r="C32" s="35"/>
      <c r="D32" s="35"/>
      <c r="E32" s="36"/>
      <c r="F32" s="41"/>
      <c r="G32" s="4"/>
      <c r="H32" s="8"/>
    </row>
    <row r="33" spans="1:7" ht="18.75" x14ac:dyDescent="0.3">
      <c r="A33" s="26" t="s">
        <v>38</v>
      </c>
      <c r="B33" s="42"/>
      <c r="C33" s="42"/>
      <c r="D33" s="42"/>
      <c r="E33" s="43"/>
      <c r="F33" s="41">
        <f>SUM(F13,F27,F29,F31)</f>
        <v>111819.14</v>
      </c>
      <c r="G33" s="10">
        <f>SUM(F4:F33)</f>
        <v>223638.28</v>
      </c>
    </row>
    <row r="35" spans="1:7" ht="18.75" x14ac:dyDescent="0.3">
      <c r="A35" s="11" t="s">
        <v>39</v>
      </c>
      <c r="B35" s="12"/>
      <c r="C35" s="12"/>
      <c r="D35" s="12"/>
      <c r="E35" s="13"/>
      <c r="F35" s="22">
        <v>120000</v>
      </c>
      <c r="G35" s="14">
        <v>299900</v>
      </c>
    </row>
    <row r="36" spans="1:7" ht="18.75" x14ac:dyDescent="0.3">
      <c r="A36" s="11"/>
      <c r="B36" s="12"/>
      <c r="C36" s="12"/>
      <c r="D36" s="12"/>
      <c r="E36" s="13"/>
      <c r="F36" s="23"/>
      <c r="G36" s="15"/>
    </row>
    <row r="37" spans="1:7" ht="18.75" x14ac:dyDescent="0.3">
      <c r="A37" s="11"/>
      <c r="B37" s="12"/>
      <c r="C37" s="12"/>
      <c r="D37" s="12"/>
      <c r="E37" s="13"/>
      <c r="F37" s="23"/>
    </row>
    <row r="38" spans="1:7" ht="18.75" x14ac:dyDescent="0.3">
      <c r="A38" s="11" t="s">
        <v>40</v>
      </c>
      <c r="F38" s="24">
        <v>43296</v>
      </c>
      <c r="G38" s="16">
        <v>42790</v>
      </c>
    </row>
    <row r="39" spans="1:7" s="17" customFormat="1" ht="18.75" x14ac:dyDescent="0.3">
      <c r="A39" s="17" t="s">
        <v>41</v>
      </c>
      <c r="E39" s="18"/>
      <c r="F39" s="25">
        <f>F35-F33</f>
        <v>8180.8600000000006</v>
      </c>
      <c r="G39" s="19">
        <f>G35-G33</f>
        <v>76261.72</v>
      </c>
    </row>
    <row r="40" spans="1:7" s="17" customFormat="1" ht="18.75" x14ac:dyDescent="0.3">
      <c r="A40" s="17" t="s">
        <v>45</v>
      </c>
      <c r="E40" s="18"/>
      <c r="F40" s="48">
        <f>M4</f>
        <v>4.6572765615908729E-2</v>
      </c>
      <c r="G40" s="19">
        <f>G36-G34</f>
        <v>0</v>
      </c>
    </row>
    <row r="41" spans="1:7" ht="18.75" x14ac:dyDescent="0.3">
      <c r="A41" s="11"/>
      <c r="G41" s="20"/>
    </row>
  </sheetData>
  <mergeCells count="2">
    <mergeCell ref="C2:F2"/>
    <mergeCell ref="C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Tooker</dc:creator>
  <cp:lastModifiedBy>Sarah Tooker</cp:lastModifiedBy>
  <dcterms:created xsi:type="dcterms:W3CDTF">2018-05-03T20:05:09Z</dcterms:created>
  <dcterms:modified xsi:type="dcterms:W3CDTF">2018-06-12T15:57:59Z</dcterms:modified>
</cp:coreProperties>
</file>